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_rels/chart4.xml.rels" ContentType="application/vnd.openxmlformats-package.relationship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LogPeriod" sheetId="1" state="visible" r:id="rId2"/>
    <sheet name="LogPeriodByYr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<sst xmlns="http://schemas.openxmlformats.org/spreadsheetml/2006/main" count="45" uniqueCount="15">
  <si>
    <t xml:space="preserve">(start '85)</t>
  </si>
  <si>
    <t xml:space="preserve">Update</t>
  </si>
  <si>
    <t xml:space="preserve">variation</t>
  </si>
  <si>
    <t xml:space="preserve">Employer</t>
  </si>
  <si>
    <t xml:space="preserve">Years</t>
  </si>
  <si>
    <t xml:space="preserve">Period (mo.)</t>
  </si>
  <si>
    <t xml:space="preserve">est. neg</t>
  </si>
  <si>
    <t xml:space="preserve">GM/EDS</t>
  </si>
  <si>
    <t xml:space="preserve">CSC</t>
  </si>
  <si>
    <t xml:space="preserve">GM</t>
  </si>
  <si>
    <t xml:space="preserve">NGC</t>
  </si>
  <si>
    <t xml:space="preserve">Ball Aero</t>
  </si>
  <si>
    <t xml:space="preserve">GD-AIS</t>
  </si>
  <si>
    <t xml:space="preserve">Navy</t>
  </si>
  <si>
    <t xml:space="preserve">Error bar +, &amp; -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</si>
</sst>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.0000"/>
    <numFmt numFmtId="167" formatCode="0.00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7"/>
      <color rgb="FF0070C0"/>
      <name val="Calibri"/>
      <family val="2"/>
    </font>
    <font>
      <sz val="10"/>
      <color rgb="FF000000"/>
      <name val="Calibri"/>
      <family val="2"/>
    </font>
    <font>
      <b val="true"/>
      <sz val="10"/>
      <color rgb="FF0070C0"/>
      <name val="Calibri"/>
      <family val="2"/>
    </font>
    <font>
      <sz val="10"/>
      <color rgb="FF0066CC"/>
      <name val="Times New Roman"/>
      <family val="1"/>
    </font>
    <font>
      <sz val="10"/>
      <color rgb="FF31859C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78787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1859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_rels/chart4.xml.rels><?xml version="1.0" encoding="UTF-8"?>
<Relationships xmlns="http://schemas.openxmlformats.org/package/2006/relationships"><Relationship Id="rId1" Type="http://schemas.openxmlformats.org/officeDocument/2006/relationships/chartUserShapes" Target="../drawings/drawing3.xml"/>
</Relationships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US" sz="1700" spc="-1" strike="noStrike">
                <a:solidFill>
                  <a:srgbClr val="0070c0"/>
                </a:solidFill>
                <a:latin typeface="Calibri"/>
              </a:defRPr>
            </a:pPr>
            <a:r>
              <a:rPr b="0" lang="en-US" sz="1700" spc="-1" strike="noStrike">
                <a:solidFill>
                  <a:srgbClr val="0070c0"/>
                </a:solidFill>
                <a:latin typeface="Calibri"/>
              </a:rPr>
              <a:t>Upgrade Periodicity, Historical Estimate</a:t>
            </a:r>
          </a:p>
        </c:rich>
      </c:tx>
      <c:layout>
        <c:manualLayout>
          <c:xMode val="edge"/>
          <c:yMode val="edge"/>
          <c:x val="0.161389565440328"/>
          <c:y val="0.0278178716703845"/>
        </c:manualLayout>
      </c:layout>
      <c:overlay val="0"/>
      <c:spPr>
        <a:solidFill>
          <a:srgbClr val="ffffff"/>
        </a:solidFill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775413408537"/>
          <c:y val="0.0791234746096313"/>
          <c:w val="0.767401615177541"/>
          <c:h val="0.827188033066527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99ccff"/>
            </a:solidFill>
            <a:ln w="28440">
              <a:noFill/>
            </a:ln>
          </c:spP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Dir val="y"/>
            <c:errBarType val="both"/>
            <c:errValType val="cust"/>
            <c:noEndCap val="0"/>
            <c:plus>
              <c:numRef>
                <c:f>LogPeriod!$M$3:$M$15</c:f>
                <c:numCache>
                  <c:formatCode>General</c:formatCode>
                  <c:ptCount val="13"/>
                  <c:pt idx="0">
                    <c:v>12</c:v>
                  </c:pt>
                  <c:pt idx="1">
                    <c:v>8</c:v>
                  </c:pt>
                  <c:pt idx="2">
                    <c:v>12</c:v>
                  </c:pt>
                  <c:pt idx="3">
                    <c:v>8</c:v>
                  </c:pt>
                  <c:pt idx="4">
                    <c:v>8</c:v>
                  </c:pt>
                  <c:pt idx="5">
                    <c:v>7</c:v>
                  </c:pt>
                  <c:pt idx="6">
                    <c:v>3</c:v>
                  </c:pt>
                  <c:pt idx="7">
                    <c:v>3</c:v>
                  </c:pt>
                  <c:pt idx="8">
                    <c:v>0.4</c:v>
                  </c:pt>
                  <c:pt idx="9">
                    <c:v>0.3</c:v>
                  </c:pt>
                  <c:pt idx="10">
                    <c:v>0.0416666666666667</c:v>
                  </c:pt>
                  <c:pt idx="11">
                    <c:v>0.00961538461538462</c:v>
                  </c:pt>
                  <c:pt idx="12">
                    <c:v>0.005</c:v>
                  </c:pt>
                </c:numCache>
              </c:numRef>
            </c:plus>
            <c:minus>
              <c:numRef>
                <c:f>LogPeriod!$N$3:$N$17</c:f>
                <c:numCache>
                  <c:formatCode>General</c:formatCode>
                  <c:ptCount val="15"/>
                  <c:pt idx="0">
                    <c:v>12.7279220613579</c:v>
                  </c:pt>
                  <c:pt idx="1">
                    <c:v>9.01609582705712</c:v>
                  </c:pt>
                  <c:pt idx="2">
                    <c:v>4.76136051311598</c:v>
                  </c:pt>
                  <c:pt idx="3">
                    <c:v>6.53197264742181</c:v>
                  </c:pt>
                  <c:pt idx="4">
                    <c:v>4.2932505167996</c:v>
                  </c:pt>
                  <c:pt idx="5">
                    <c:v>6.09171081438792</c:v>
                  </c:pt>
                  <c:pt idx="6">
                    <c:v>3.18198051533946</c:v>
                  </c:pt>
                  <c:pt idx="7">
                    <c:v>1.94855715851499</c:v>
                  </c:pt>
                  <c:pt idx="8">
                    <c:v>0.388763457952348</c:v>
                  </c:pt>
                  <c:pt idx="9">
                    <c:v>0.278854800926934</c:v>
                  </c:pt>
                  <c:pt idx="10">
                    <c:v>0.0441941738241592</c:v>
                  </c:pt>
                  <c:pt idx="11">
                    <c:v>0.0108173076923077</c:v>
                  </c:pt>
                  <c:pt idx="12">
                    <c:v>0.005625</c:v>
                  </c:pt>
                </c:numCache>
              </c:numRef>
            </c:minus>
            <c:spPr>
              <a:ln w="9360">
                <a:solidFill>
                  <a:srgbClr val="000000"/>
                </a:solidFill>
                <a:round/>
              </a:ln>
            </c:spPr>
          </c:errBars>
          <c:errBars>
            <c:errDir val="x"/>
            <c:errBarType val="both"/>
            <c:errValType val="fixedVal"/>
            <c:noEndCap val="0"/>
            <c:val val="0"/>
            <c:spPr>
              <a:ln w="9360">
                <a:solidFill>
                  <a:srgbClr val="000000"/>
                </a:solidFill>
                <a:round/>
              </a:ln>
            </c:spPr>
          </c:errBars>
          <c:xVal>
            <c:numRef>
              <c:f>LogPeriod!$K$3:$K$15</c:f>
              <c:numCache>
                <c:formatCode>General</c:formatCode>
                <c:ptCount val="13"/>
                <c:pt idx="0">
                  <c:v>0</c:v>
                </c:pt>
                <c:pt idx="1">
                  <c:v>7</c:v>
                </c:pt>
                <c:pt idx="2">
                  <c:v>10</c:v>
                </c:pt>
                <c:pt idx="3">
                  <c:v>12</c:v>
                </c:pt>
                <c:pt idx="4">
                  <c:v>15</c:v>
                </c:pt>
                <c:pt idx="5">
                  <c:v>15.5</c:v>
                </c:pt>
                <c:pt idx="6">
                  <c:v>16</c:v>
                </c:pt>
                <c:pt idx="7">
                  <c:v>19</c:v>
                </c:pt>
                <c:pt idx="8">
                  <c:v>23</c:v>
                </c:pt>
                <c:pt idx="9">
                  <c:v>24</c:v>
                </c:pt>
                <c:pt idx="10">
                  <c:v>27</c:v>
                </c:pt>
                <c:pt idx="11">
                  <c:v>30</c:v>
                </c:pt>
                <c:pt idx="12">
                  <c:v>31</c:v>
                </c:pt>
              </c:numCache>
            </c:numRef>
          </c:xVal>
          <c:yVal>
            <c:numRef>
              <c:f>LogPeriod!$L$3:$L$15</c:f>
              <c:numCache>
                <c:formatCode>General</c:formatCode>
                <c:ptCount val="13"/>
                <c:pt idx="0">
                  <c:v>24</c:v>
                </c:pt>
                <c:pt idx="1">
                  <c:v>19</c:v>
                </c:pt>
                <c:pt idx="2">
                  <c:v>14</c:v>
                </c:pt>
                <c:pt idx="3">
                  <c:v>12</c:v>
                </c:pt>
                <c:pt idx="4">
                  <c:v>10</c:v>
                </c:pt>
                <c:pt idx="5">
                  <c:v>11</c:v>
                </c:pt>
                <c:pt idx="6">
                  <c:v>6</c:v>
                </c:pt>
                <c:pt idx="7">
                  <c:v>4</c:v>
                </c:pt>
                <c:pt idx="8">
                  <c:v>0.7</c:v>
                </c:pt>
                <c:pt idx="9">
                  <c:v>0.5</c:v>
                </c:pt>
                <c:pt idx="10">
                  <c:v>0.0833333333333333</c:v>
                </c:pt>
                <c:pt idx="11">
                  <c:v>0.0384615384615385</c:v>
                </c:pt>
                <c:pt idx="12">
                  <c:v>0.02</c:v>
                </c:pt>
              </c:numCache>
            </c:numRef>
          </c:yVal>
          <c:smooth val="0"/>
        </c:ser>
        <c:axId val="34919529"/>
        <c:axId val="79565443"/>
      </c:scatterChart>
      <c:valAx>
        <c:axId val="34919529"/>
        <c:scaling>
          <c:orientation val="minMax"/>
          <c:min val="0"/>
        </c:scaling>
        <c:delete val="0"/>
        <c:axPos val="b"/>
        <c:title>
          <c:tx>
            <c:rich>
              <a:bodyPr rot="0"/>
              <a:lstStyle/>
              <a:p>
                <a:pPr>
                  <a:defRPr b="1" lang="en-US" sz="1000" spc="-1" strike="noStrike">
                    <a:solidFill>
                      <a:srgbClr val="0070c0"/>
                    </a:solidFill>
                    <a:latin typeface="Calibri"/>
                  </a:defRPr>
                </a:pPr>
                <a:r>
                  <a:rPr b="1" lang="en-US" sz="1000" spc="-1" strike="noStrike">
                    <a:solidFill>
                      <a:srgbClr val="0070c0"/>
                    </a:solidFill>
                    <a:latin typeface="Calibri"/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863671324189207"/>
              <c:y val="0.346411232121769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9565443"/>
        <c:crosses val="autoZero"/>
        <c:crossBetween val="midCat"/>
      </c:valAx>
      <c:valAx>
        <c:axId val="79565443"/>
        <c:scaling>
          <c:logBase val="10"/>
          <c:orientation val="minMax"/>
          <c:max val="100"/>
          <c:min val="0.001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n-US" sz="1000" spc="-1" strike="noStrike">
                    <a:solidFill>
                      <a:srgbClr val="0070c0"/>
                    </a:solidFill>
                    <a:latin typeface="Calibri"/>
                  </a:defRPr>
                </a:pPr>
                <a:r>
                  <a:rPr b="1" lang="en-US" sz="1000" spc="-1" strike="noStrike">
                    <a:solidFill>
                      <a:srgbClr val="0070c0"/>
                    </a:solidFill>
                    <a:latin typeface="Calibri"/>
                  </a:rPr>
                  <a:t>Update Frequency (months)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34919529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US" sz="1700" spc="-1" strike="noStrike">
                <a:solidFill>
                  <a:srgbClr val="0070c0"/>
                </a:solidFill>
                <a:latin typeface="Calibri"/>
              </a:defRPr>
            </a:pPr>
            <a:r>
              <a:rPr b="0" lang="en-US" sz="1700" spc="-1" strike="noStrike">
                <a:solidFill>
                  <a:srgbClr val="0070c0"/>
                </a:solidFill>
                <a:latin typeface="Calibri"/>
              </a:rPr>
              <a:t>Upgrade Periodicity, Historical Estimate</a:t>
            </a:r>
          </a:p>
        </c:rich>
      </c:tx>
      <c:layout>
        <c:manualLayout>
          <c:xMode val="edge"/>
          <c:yMode val="edge"/>
          <c:x val="0.161389565440328"/>
          <c:y val="0.0277743335399876"/>
        </c:manualLayout>
      </c:layout>
      <c:overlay val="0"/>
      <c:spPr>
        <a:solidFill>
          <a:srgbClr val="ffffff"/>
        </a:solidFill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785141978078"/>
          <c:y val="0.0791170634920635"/>
          <c:w val="0.797384783026729"/>
          <c:h val="0.827132936507936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99ccff"/>
            </a:solidFill>
            <a:ln w="28440">
              <a:noFill/>
            </a:ln>
          </c:spPr>
          <c:marker>
            <c:symbol val="diamond"/>
            <c:size val="5"/>
            <c:spPr>
              <a:solidFill>
                <a:srgbClr val="99ccff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Dir val="y"/>
            <c:errBarType val="both"/>
            <c:errValType val="cust"/>
            <c:noEndCap val="0"/>
            <c:plus>
              <c:numRef>
                <c:f>LogPeriodByYr!$M$3:$M$16</c:f>
                <c:numCache>
                  <c:formatCode>General</c:formatCode>
                  <c:ptCount val="14"/>
                  <c:pt idx="0">
                    <c:v>12</c:v>
                  </c:pt>
                  <c:pt idx="1">
                    <c:v>8</c:v>
                  </c:pt>
                  <c:pt idx="2">
                    <c:v>12</c:v>
                  </c:pt>
                  <c:pt idx="3">
                    <c:v>8</c:v>
                  </c:pt>
                  <c:pt idx="4">
                    <c:v>8</c:v>
                  </c:pt>
                  <c:pt idx="5">
                    <c:v>7</c:v>
                  </c:pt>
                  <c:pt idx="6">
                    <c:v>3</c:v>
                  </c:pt>
                  <c:pt idx="7">
                    <c:v>3</c:v>
                  </c:pt>
                  <c:pt idx="8">
                    <c:v>0.4</c:v>
                  </c:pt>
                  <c:pt idx="9">
                    <c:v>0.3</c:v>
                  </c:pt>
                  <c:pt idx="10">
                    <c:v>0.0416666666666667</c:v>
                  </c:pt>
                  <c:pt idx="11">
                    <c:v>0.00961538461538462</c:v>
                  </c:pt>
                  <c:pt idx="12">
                    <c:v>0.005</c:v>
                  </c:pt>
                  <c:pt idx="13">
                    <c:v>0.00125</c:v>
                  </c:pt>
                </c:numCache>
              </c:numRef>
            </c:plus>
            <c:minus>
              <c:numRef>
                <c:f>LogPeriodByYr!$N$3:$N$18</c:f>
                <c:numCache>
                  <c:formatCode>General</c:formatCode>
                  <c:ptCount val="16"/>
                  <c:pt idx="0">
                    <c:v>12.7279220613579</c:v>
                  </c:pt>
                  <c:pt idx="1">
                    <c:v>9.01609582705712</c:v>
                  </c:pt>
                  <c:pt idx="2">
                    <c:v>4.76136051311598</c:v>
                  </c:pt>
                  <c:pt idx="3">
                    <c:v>6.53197264742181</c:v>
                  </c:pt>
                  <c:pt idx="4">
                    <c:v>4.2932505167996</c:v>
                  </c:pt>
                  <c:pt idx="5">
                    <c:v>6.09171081438792</c:v>
                  </c:pt>
                  <c:pt idx="6">
                    <c:v>3.18198051533946</c:v>
                  </c:pt>
                  <c:pt idx="7">
                    <c:v>1.94855715851499</c:v>
                  </c:pt>
                  <c:pt idx="8">
                    <c:v>0.388763457952348</c:v>
                  </c:pt>
                  <c:pt idx="9">
                    <c:v>0.278854800926934</c:v>
                  </c:pt>
                  <c:pt idx="10">
                    <c:v>0.0441941738241592</c:v>
                  </c:pt>
                  <c:pt idx="11">
                    <c:v>0.0108173076923077</c:v>
                  </c:pt>
                  <c:pt idx="12">
                    <c:v>0.005625</c:v>
                  </c:pt>
                  <c:pt idx="13">
                    <c:v>0.00140625</c:v>
                  </c:pt>
                </c:numCache>
              </c:numRef>
            </c:minus>
            <c:spPr>
              <a:ln w="9360">
                <a:solidFill>
                  <a:srgbClr val="000000"/>
                </a:solidFill>
                <a:round/>
              </a:ln>
            </c:spPr>
          </c:errBars>
          <c:errBars>
            <c:errDir val="x"/>
            <c:errBarType val="both"/>
            <c:errValType val="fixedVal"/>
            <c:noEndCap val="0"/>
            <c:val val="0"/>
            <c:spPr>
              <a:ln w="9360">
                <a:solidFill>
                  <a:srgbClr val="000000"/>
                </a:solidFill>
                <a:round/>
              </a:ln>
            </c:spPr>
          </c:errBars>
          <c:xVal>
            <c:numRef>
              <c:f>LogPeriodByYr!$J$3:$J$16</c:f>
              <c:numCache>
                <c:formatCode>General</c:formatCode>
                <c:ptCount val="14"/>
                <c:pt idx="0">
                  <c:v>1985</c:v>
                </c:pt>
                <c:pt idx="1">
                  <c:v>1992</c:v>
                </c:pt>
                <c:pt idx="2">
                  <c:v>1995</c:v>
                </c:pt>
                <c:pt idx="3">
                  <c:v>1997</c:v>
                </c:pt>
                <c:pt idx="4">
                  <c:v>2000</c:v>
                </c:pt>
                <c:pt idx="5">
                  <c:v>2000.5</c:v>
                </c:pt>
                <c:pt idx="6">
                  <c:v>2001</c:v>
                </c:pt>
                <c:pt idx="7">
                  <c:v>2004</c:v>
                </c:pt>
                <c:pt idx="8">
                  <c:v>2008</c:v>
                </c:pt>
                <c:pt idx="9">
                  <c:v>2009</c:v>
                </c:pt>
                <c:pt idx="10">
                  <c:v>2012</c:v>
                </c:pt>
                <c:pt idx="11">
                  <c:v>2015</c:v>
                </c:pt>
                <c:pt idx="12">
                  <c:v>2016</c:v>
                </c:pt>
                <c:pt idx="13">
                  <c:v>2025</c:v>
                </c:pt>
              </c:numCache>
            </c:numRef>
          </c:xVal>
          <c:yVal>
            <c:numRef>
              <c:f>LogPeriodByYr!$L$3:$L$16</c:f>
              <c:numCache>
                <c:formatCode>General</c:formatCode>
                <c:ptCount val="14"/>
                <c:pt idx="0">
                  <c:v>24</c:v>
                </c:pt>
                <c:pt idx="1">
                  <c:v>19</c:v>
                </c:pt>
                <c:pt idx="2">
                  <c:v>14</c:v>
                </c:pt>
                <c:pt idx="3">
                  <c:v>12</c:v>
                </c:pt>
                <c:pt idx="4">
                  <c:v>10</c:v>
                </c:pt>
                <c:pt idx="5">
                  <c:v>11</c:v>
                </c:pt>
                <c:pt idx="6">
                  <c:v>6</c:v>
                </c:pt>
                <c:pt idx="7">
                  <c:v>4</c:v>
                </c:pt>
                <c:pt idx="8">
                  <c:v>0.7</c:v>
                </c:pt>
                <c:pt idx="9">
                  <c:v>0.5</c:v>
                </c:pt>
                <c:pt idx="10">
                  <c:v>0.0833333333333333</c:v>
                </c:pt>
                <c:pt idx="11">
                  <c:v>0.0384615384615385</c:v>
                </c:pt>
                <c:pt idx="12">
                  <c:v>0.02</c:v>
                </c:pt>
                <c:pt idx="13">
                  <c:v>0.005</c:v>
                </c:pt>
              </c:numCache>
            </c:numRef>
          </c:yVal>
          <c:smooth val="0"/>
        </c:ser>
        <c:axId val="50441865"/>
        <c:axId val="81931498"/>
      </c:scatterChart>
      <c:valAx>
        <c:axId val="50441865"/>
        <c:scaling>
          <c:orientation val="minMax"/>
          <c:max val="2025"/>
          <c:min val="1985"/>
        </c:scaling>
        <c:delete val="0"/>
        <c:axPos val="b"/>
        <c:title>
          <c:tx>
            <c:rich>
              <a:bodyPr rot="0"/>
              <a:lstStyle/>
              <a:p>
                <a:pPr>
                  <a:defRPr b="1" lang="en-US" sz="1000" spc="-1" strike="noStrike">
                    <a:solidFill>
                      <a:srgbClr val="0070c0"/>
                    </a:solidFill>
                    <a:latin typeface="Calibri"/>
                  </a:defRPr>
                </a:pPr>
                <a:r>
                  <a:rPr b="1" lang="en-US" sz="1000" spc="-1" strike="noStrike">
                    <a:solidFill>
                      <a:srgbClr val="0070c0"/>
                    </a:solidFill>
                    <a:latin typeface="Calibri"/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855339059094988"/>
              <c:y val="0.823062616243025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81931498"/>
        <c:crossesAt val="0.001"/>
        <c:crossBetween val="midCat"/>
      </c:valAx>
      <c:valAx>
        <c:axId val="81931498"/>
        <c:scaling>
          <c:logBase val="10"/>
          <c:orientation val="minMax"/>
          <c:max val="100"/>
          <c:min val="0.001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n-US" sz="1000" spc="-1" strike="noStrike">
                    <a:solidFill>
                      <a:srgbClr val="0070c0"/>
                    </a:solidFill>
                    <a:latin typeface="Calibri"/>
                  </a:defRPr>
                </a:pPr>
                <a:r>
                  <a:rPr b="1" lang="en-US" sz="1000" spc="-1" strike="noStrike">
                    <a:solidFill>
                      <a:srgbClr val="0070c0"/>
                    </a:solidFill>
                    <a:latin typeface="Calibri"/>
                  </a:rPr>
                  <a:t>Computer Update Period (months)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0441865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userShapes r:id="rId1"/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181080</xdr:colOff>
      <xdr:row>1</xdr:row>
      <xdr:rowOff>9360</xdr:rowOff>
    </xdr:from>
    <xdr:to>
      <xdr:col>7</xdr:col>
      <xdr:colOff>485640</xdr:colOff>
      <xdr:row>15</xdr:row>
      <xdr:rowOff>85320</xdr:rowOff>
    </xdr:to>
    <xdr:graphicFrame>
      <xdr:nvGraphicFramePr>
        <xdr:cNvPr id="0" name="Chart 2"/>
        <xdr:cNvGraphicFramePr/>
      </xdr:nvGraphicFramePr>
      <xdr:xfrm>
        <a:off x="181080" y="199800"/>
        <a:ext cx="561636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114480</xdr:colOff>
      <xdr:row>1</xdr:row>
      <xdr:rowOff>9360</xdr:rowOff>
    </xdr:from>
    <xdr:to>
      <xdr:col>7</xdr:col>
      <xdr:colOff>419040</xdr:colOff>
      <xdr:row>16</xdr:row>
      <xdr:rowOff>85320</xdr:rowOff>
    </xdr:to>
    <xdr:graphicFrame>
      <xdr:nvGraphicFramePr>
        <xdr:cNvPr id="1" name="Chart 1"/>
        <xdr:cNvGraphicFramePr/>
      </xdr:nvGraphicFramePr>
      <xdr:xfrm>
        <a:off x="114480" y="199800"/>
        <a:ext cx="5616360" cy="2903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dr="http://schemas.openxmlformats.org/drawingml/2006/chartDrawing" xmlns:a="http://schemas.openxmlformats.org/drawingml/2006/main" xmlns:c="http://schemas.openxmlformats.org/drawingml/2006/chart" xmlns:r="http://schemas.openxmlformats.org/officeDocument/2006/relationships">
  <cdr:relSizeAnchor>
    <cdr:from>
      <cdr:x>0.154146904243046</cdr:x>
      <cdr:y>0.430502169869808</cdr:y>
    </cdr:from>
    <cdr:to>
      <cdr:x>0.508204076400461</cdr:x>
      <cdr:y>0.895474271543707</cdr:y>
    </cdr:to>
    <cdr:sp>
      <cdr:nvSpPr>
        <cdr:cNvPr id="2" name="TextBox 1"/>
        <cdr:cNvSpPr/>
      </cdr:nvSpPr>
      <cdr:spPr>
        <a:xfrm>
          <a:off x="865800" y="1249920"/>
          <a:ext cx="1988640" cy="1350000"/>
        </a:xfrm>
        <a:prstGeom prst="rect">
          <a:avLst/>
        </a:prstGeom>
        <a:solidFill>
          <a:schemeClr val="bg1"/>
        </a:solidFill>
        <a:ln w="0">
          <a:noFill/>
        </a:ln>
      </cdr:spPr>
      <cdr:style>
        <a:lnRef idx="0"/>
        <a:fillRef idx="0"/>
        <a:effectRef idx="0"/>
        <a:fontRef idx="minor"/>
      </cdr:style>
      <cdr:txBody>
        <a:bodyPr wrap="none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000" spc="-1" strike="noStrike">
              <a:solidFill>
                <a:srgbClr val="0066cc"/>
              </a:solidFill>
              <a:latin typeface="Times New Roman"/>
            </a:rPr>
            <a:t>Experience at General Motors, </a:t>
          </a:r>
          <a:endParaRPr b="0" sz="10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000" spc="-1" strike="noStrike">
              <a:solidFill>
                <a:srgbClr val="0066cc"/>
              </a:solidFill>
              <a:latin typeface="Times New Roman"/>
            </a:rPr>
            <a:t>Computer Sciences Corp., </a:t>
          </a:r>
          <a:endParaRPr b="0" sz="10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000" spc="-1" strike="noStrike">
              <a:solidFill>
                <a:srgbClr val="0066cc"/>
              </a:solidFill>
              <a:latin typeface="Times New Roman"/>
            </a:rPr>
            <a:t>Northrop Grumman Corp., </a:t>
          </a:r>
          <a:endParaRPr b="0" sz="10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000" spc="-1" strike="noStrike">
              <a:solidFill>
                <a:srgbClr val="0066cc"/>
              </a:solidFill>
              <a:latin typeface="Times New Roman"/>
            </a:rPr>
            <a:t>Ball Aerospace Corp.,</a:t>
          </a:r>
          <a:endParaRPr b="0" sz="10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000" spc="-1" strike="noStrike">
              <a:solidFill>
                <a:srgbClr val="0066cc"/>
              </a:solidFill>
              <a:latin typeface="Times New Roman"/>
            </a:rPr>
            <a:t>General Dynamics AIS,</a:t>
          </a:r>
          <a:endParaRPr b="0" sz="10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000" spc="-1" strike="noStrike">
              <a:solidFill>
                <a:srgbClr val="0066cc"/>
              </a:solidFill>
              <a:latin typeface="Times New Roman"/>
            </a:rPr>
            <a:t>and at the Navy (from 2009 </a:t>
          </a:r>
          <a:endParaRPr b="0" sz="10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000" spc="-1" strike="noStrike">
              <a:solidFill>
                <a:srgbClr val="0066cc"/>
              </a:solidFill>
              <a:latin typeface="Times New Roman"/>
            </a:rPr>
            <a:t>using NMCI systems).</a:t>
          </a:r>
          <a:endParaRPr b="0" sz="10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sz="1000" spc="-1" strike="noStrike">
            <a:latin typeface="Times New Roman"/>
          </a:endParaRPr>
        </a:p>
      </cdr:txBody>
    </cdr:sp>
  </cdr:relSizeAnchor>
</c:userShape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I1:O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8" activeCellId="0" sqref="J8"/>
    </sheetView>
  </sheetViews>
  <sheetFormatPr defaultColWidth="8.5390625" defaultRowHeight="15" zeroHeight="false" outlineLevelRow="0" outlineLevelCol="0"/>
  <sheetData>
    <row r="1" customFormat="false" ht="15" hidden="false" customHeight="false" outlineLevel="0" collapsed="false">
      <c r="K1" s="0" t="s">
        <v>0</v>
      </c>
      <c r="L1" s="0" t="s">
        <v>1</v>
      </c>
      <c r="M1" s="0" t="s">
        <v>2</v>
      </c>
    </row>
    <row r="2" customFormat="false" ht="15" hidden="false" customHeight="false" outlineLevel="0" collapsed="false">
      <c r="I2" s="0" t="s">
        <v>3</v>
      </c>
      <c r="K2" s="0" t="s">
        <v>4</v>
      </c>
      <c r="L2" s="0" t="s">
        <v>5</v>
      </c>
      <c r="N2" s="0" t="s">
        <v>6</v>
      </c>
      <c r="O2" s="0" t="s">
        <v>5</v>
      </c>
    </row>
    <row r="3" customFormat="false" ht="15" hidden="false" customHeight="false" outlineLevel="0" collapsed="false">
      <c r="I3" s="0" t="s">
        <v>7</v>
      </c>
      <c r="J3" s="0" t="n">
        <v>1985</v>
      </c>
      <c r="K3" s="0" t="n">
        <v>0</v>
      </c>
      <c r="L3" s="1" t="n">
        <v>24</v>
      </c>
      <c r="M3" s="1" t="n">
        <v>12</v>
      </c>
      <c r="N3" s="2" t="n">
        <f aca="false">3*ABS(L3-M3)*(M3/L3)^1.5</f>
        <v>12.7279220613579</v>
      </c>
      <c r="O3" s="0" t="n">
        <f aca="false">L3*30</f>
        <v>720</v>
      </c>
    </row>
    <row r="4" customFormat="false" ht="15" hidden="false" customHeight="false" outlineLevel="0" collapsed="false">
      <c r="I4" s="0" t="s">
        <v>8</v>
      </c>
      <c r="J4" s="0" t="n">
        <v>1992</v>
      </c>
      <c r="K4" s="0" t="n">
        <f aca="false">J4-J$3</f>
        <v>7</v>
      </c>
      <c r="L4" s="1" t="n">
        <v>19</v>
      </c>
      <c r="M4" s="1" t="n">
        <v>8</v>
      </c>
      <c r="N4" s="2" t="n">
        <f aca="false">3*ABS(L4-M4)*(M4/L4)^1.5</f>
        <v>9.01609582705712</v>
      </c>
      <c r="O4" s="0" t="n">
        <f aca="false">L4*30</f>
        <v>570</v>
      </c>
    </row>
    <row r="5" customFormat="false" ht="15" hidden="false" customHeight="false" outlineLevel="0" collapsed="false">
      <c r="I5" s="0" t="s">
        <v>9</v>
      </c>
      <c r="J5" s="0" t="n">
        <v>1995</v>
      </c>
      <c r="K5" s="0" t="n">
        <f aca="false">J5-J$3</f>
        <v>10</v>
      </c>
      <c r="L5" s="1" t="n">
        <v>14</v>
      </c>
      <c r="M5" s="1" t="n">
        <v>12</v>
      </c>
      <c r="N5" s="2" t="n">
        <f aca="false">3*ABS(L5-M5)*(M5/L5)^1.5</f>
        <v>4.76136051311598</v>
      </c>
      <c r="O5" s="0" t="n">
        <f aca="false">L5*30</f>
        <v>420</v>
      </c>
    </row>
    <row r="6" customFormat="false" ht="15" hidden="false" customHeight="false" outlineLevel="0" collapsed="false">
      <c r="I6" s="0" t="s">
        <v>10</v>
      </c>
      <c r="J6" s="0" t="n">
        <v>1997</v>
      </c>
      <c r="K6" s="0" t="n">
        <f aca="false">J6-J$3</f>
        <v>12</v>
      </c>
      <c r="L6" s="1" t="n">
        <v>12</v>
      </c>
      <c r="M6" s="1" t="n">
        <v>8</v>
      </c>
      <c r="N6" s="2" t="n">
        <f aca="false">3*ABS(L6-M6)*(M6/L6)^1.5</f>
        <v>6.53197264742181</v>
      </c>
      <c r="O6" s="0" t="n">
        <f aca="false">L6*30</f>
        <v>360</v>
      </c>
    </row>
    <row r="7" customFormat="false" ht="15" hidden="false" customHeight="false" outlineLevel="0" collapsed="false">
      <c r="I7" s="0" t="s">
        <v>10</v>
      </c>
      <c r="J7" s="0" t="n">
        <v>2000</v>
      </c>
      <c r="K7" s="0" t="n">
        <f aca="false">J7-J$3</f>
        <v>15</v>
      </c>
      <c r="L7" s="1" t="n">
        <v>10</v>
      </c>
      <c r="M7" s="1" t="n">
        <v>8</v>
      </c>
      <c r="N7" s="2" t="n">
        <f aca="false">3*ABS(L7-M7)*(M7/L7)^1.5</f>
        <v>4.2932505167996</v>
      </c>
      <c r="O7" s="0" t="n">
        <f aca="false">L7*30</f>
        <v>300</v>
      </c>
    </row>
    <row r="8" customFormat="false" ht="15" hidden="false" customHeight="false" outlineLevel="0" collapsed="false">
      <c r="I8" s="0" t="s">
        <v>11</v>
      </c>
      <c r="J8" s="0" t="n">
        <v>2000.5</v>
      </c>
      <c r="K8" s="0" t="n">
        <f aca="false">J8-J$3</f>
        <v>15.5</v>
      </c>
      <c r="L8" s="1" t="n">
        <v>11</v>
      </c>
      <c r="M8" s="1" t="n">
        <v>7</v>
      </c>
      <c r="N8" s="2" t="n">
        <f aca="false">3*ABS(L8-M8)*(M8/L8)^1.5</f>
        <v>6.09171081438792</v>
      </c>
      <c r="O8" s="0" t="n">
        <f aca="false">L8*30</f>
        <v>330</v>
      </c>
    </row>
    <row r="9" customFormat="false" ht="15" hidden="false" customHeight="false" outlineLevel="0" collapsed="false">
      <c r="I9" s="0" t="s">
        <v>12</v>
      </c>
      <c r="J9" s="0" t="n">
        <v>2001</v>
      </c>
      <c r="K9" s="0" t="n">
        <f aca="false">J9-J$3</f>
        <v>16</v>
      </c>
      <c r="L9" s="1" t="n">
        <v>6</v>
      </c>
      <c r="M9" s="1" t="n">
        <v>3</v>
      </c>
      <c r="N9" s="2" t="n">
        <f aca="false">3*ABS(L9-M9)*(M9/L9)^1.5</f>
        <v>3.18198051533946</v>
      </c>
      <c r="O9" s="0" t="n">
        <f aca="false">L9*30</f>
        <v>180</v>
      </c>
    </row>
    <row r="10" customFormat="false" ht="15" hidden="false" customHeight="false" outlineLevel="0" collapsed="false">
      <c r="I10" s="0" t="s">
        <v>12</v>
      </c>
      <c r="J10" s="0" t="n">
        <v>2004</v>
      </c>
      <c r="K10" s="0" t="n">
        <f aca="false">J10-J$3</f>
        <v>19</v>
      </c>
      <c r="L10" s="1" t="n">
        <v>4</v>
      </c>
      <c r="M10" s="1" t="n">
        <v>3</v>
      </c>
      <c r="N10" s="2" t="n">
        <f aca="false">3*ABS(L10-M10)*(M10/L10)^1.5</f>
        <v>1.94855715851499</v>
      </c>
      <c r="O10" s="0" t="n">
        <f aca="false">L10*30</f>
        <v>120</v>
      </c>
    </row>
    <row r="11" customFormat="false" ht="15" hidden="false" customHeight="false" outlineLevel="0" collapsed="false">
      <c r="I11" s="0" t="s">
        <v>12</v>
      </c>
      <c r="J11" s="0" t="n">
        <v>2008</v>
      </c>
      <c r="K11" s="0" t="n">
        <f aca="false">J11-J$3</f>
        <v>23</v>
      </c>
      <c r="L11" s="1" t="n">
        <v>0.7</v>
      </c>
      <c r="M11" s="1" t="n">
        <v>0.4</v>
      </c>
      <c r="N11" s="2" t="n">
        <f aca="false">3*ABS(L11-M11)*(M11/L11)^1.5</f>
        <v>0.388763457952348</v>
      </c>
      <c r="O11" s="0" t="n">
        <f aca="false">L11*30</f>
        <v>21</v>
      </c>
    </row>
    <row r="12" customFormat="false" ht="15" hidden="false" customHeight="false" outlineLevel="0" collapsed="false">
      <c r="I12" s="0" t="s">
        <v>13</v>
      </c>
      <c r="J12" s="0" t="n">
        <v>2009</v>
      </c>
      <c r="K12" s="0" t="n">
        <f aca="false">J12-J$3</f>
        <v>24</v>
      </c>
      <c r="L12" s="1" t="n">
        <v>0.5</v>
      </c>
      <c r="M12" s="1" t="n">
        <v>0.3</v>
      </c>
      <c r="N12" s="2" t="n">
        <f aca="false">3*ABS(L12-M12)*(M12/L12)^1.5</f>
        <v>0.278854800926934</v>
      </c>
      <c r="O12" s="0" t="n">
        <f aca="false">L12*30</f>
        <v>15</v>
      </c>
    </row>
    <row r="13" customFormat="false" ht="15" hidden="false" customHeight="false" outlineLevel="0" collapsed="false">
      <c r="I13" s="0" t="s">
        <v>13</v>
      </c>
      <c r="J13" s="0" t="n">
        <v>2012</v>
      </c>
      <c r="K13" s="0" t="n">
        <f aca="false">J13-J$3</f>
        <v>27</v>
      </c>
      <c r="L13" s="1" t="n">
        <f aca="false">1/12</f>
        <v>0.0833333333333333</v>
      </c>
      <c r="M13" s="1" t="n">
        <f aca="false">1/24</f>
        <v>0.0416666666666667</v>
      </c>
      <c r="N13" s="2" t="n">
        <f aca="false">3*ABS(L13-M13)*(M13/L13)^1.5</f>
        <v>0.0441941738241592</v>
      </c>
      <c r="O13" s="0" t="n">
        <f aca="false">L13*30</f>
        <v>2.5</v>
      </c>
    </row>
    <row r="14" customFormat="false" ht="15" hidden="false" customHeight="false" outlineLevel="0" collapsed="false">
      <c r="I14" s="0" t="s">
        <v>13</v>
      </c>
      <c r="J14" s="0" t="n">
        <v>2015</v>
      </c>
      <c r="K14" s="0" t="n">
        <f aca="false">J14-J$3</f>
        <v>30</v>
      </c>
      <c r="L14" s="1" t="n">
        <f aca="false">2/52</f>
        <v>0.0384615384615385</v>
      </c>
      <c r="M14" s="2" t="n">
        <f aca="false">0.5/52</f>
        <v>0.00961538461538462</v>
      </c>
      <c r="N14" s="2" t="n">
        <f aca="false">3*ABS(L14-M14)*(M14/L14)^1.5</f>
        <v>0.0108173076923077</v>
      </c>
      <c r="O14" s="1" t="n">
        <f aca="false">L14*30</f>
        <v>1.15384615384615</v>
      </c>
    </row>
    <row r="15" customFormat="false" ht="15" hidden="false" customHeight="false" outlineLevel="0" collapsed="false">
      <c r="I15" s="0" t="s">
        <v>13</v>
      </c>
      <c r="J15" s="0" t="n">
        <v>2016</v>
      </c>
      <c r="K15" s="0" t="n">
        <f aca="false">J15-J$3</f>
        <v>31</v>
      </c>
      <c r="L15" s="1" t="n">
        <v>0.02</v>
      </c>
      <c r="M15" s="2" t="n">
        <f aca="false">L15/4</f>
        <v>0.005</v>
      </c>
      <c r="N15" s="2" t="n">
        <f aca="false">3*ABS(L15-M15)*(M15/L15)^1.5</f>
        <v>0.005625</v>
      </c>
      <c r="O15" s="1" t="n">
        <f aca="false">L15*30</f>
        <v>0.6</v>
      </c>
    </row>
    <row r="16" customFormat="false" ht="15" hidden="false" customHeight="false" outlineLevel="0" collapsed="false">
      <c r="M16" s="0" t="s">
        <v>14</v>
      </c>
    </row>
  </sheetData>
  <printOptions headings="false" gridLines="false" gridLinesSet="true" horizontalCentered="false" verticalCentered="false"/>
  <pageMargins left="0.7" right="0.7" top="0.75" bottom="0.75" header="0.3" footer="0.3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&amp;LIntelligent Sensing Irregular Warfare&amp;C&amp;A&amp;R&amp;D, &amp;T</oddHeader>
    <oddFooter>&amp;Lmichael.c.kobold  at navy.mil&amp;C&amp;P of &amp;N&amp;R&amp;F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I1:O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7" activeCellId="0" sqref="I17"/>
    </sheetView>
  </sheetViews>
  <sheetFormatPr defaultColWidth="8.5390625" defaultRowHeight="15" zeroHeight="false" outlineLevelRow="0" outlineLevelCol="0"/>
  <sheetData>
    <row r="1" customFormat="false" ht="15" hidden="false" customHeight="false" outlineLevel="0" collapsed="false">
      <c r="K1" s="0" t="s">
        <v>0</v>
      </c>
      <c r="L1" s="0" t="s">
        <v>1</v>
      </c>
      <c r="M1" s="0" t="s">
        <v>2</v>
      </c>
    </row>
    <row r="2" customFormat="false" ht="15" hidden="false" customHeight="false" outlineLevel="0" collapsed="false">
      <c r="I2" s="0" t="s">
        <v>3</v>
      </c>
      <c r="K2" s="0" t="s">
        <v>4</v>
      </c>
      <c r="L2" s="0" t="s">
        <v>5</v>
      </c>
      <c r="N2" s="0" t="s">
        <v>6</v>
      </c>
      <c r="O2" s="0" t="s">
        <v>5</v>
      </c>
    </row>
    <row r="3" customFormat="false" ht="15" hidden="false" customHeight="false" outlineLevel="0" collapsed="false">
      <c r="I3" s="0" t="s">
        <v>7</v>
      </c>
      <c r="J3" s="0" t="n">
        <v>1985</v>
      </c>
      <c r="K3" s="0" t="n">
        <v>0</v>
      </c>
      <c r="L3" s="3" t="n">
        <v>24</v>
      </c>
      <c r="M3" s="1" t="n">
        <v>12</v>
      </c>
      <c r="N3" s="2" t="n">
        <f aca="false">3*ABS(L3-M3)*(M3/L3)^1.5</f>
        <v>12.7279220613579</v>
      </c>
      <c r="O3" s="0" t="n">
        <f aca="false">L3*30</f>
        <v>720</v>
      </c>
    </row>
    <row r="4" customFormat="false" ht="15" hidden="false" customHeight="false" outlineLevel="0" collapsed="false">
      <c r="I4" s="0" t="s">
        <v>8</v>
      </c>
      <c r="J4" s="0" t="n">
        <v>1992</v>
      </c>
      <c r="K4" s="0" t="n">
        <f aca="false">J4-J$3</f>
        <v>7</v>
      </c>
      <c r="L4" s="3" t="n">
        <v>19</v>
      </c>
      <c r="M4" s="1" t="n">
        <v>8</v>
      </c>
      <c r="N4" s="2" t="n">
        <f aca="false">3*ABS(L4-M4)*(M4/L4)^1.5</f>
        <v>9.01609582705712</v>
      </c>
      <c r="O4" s="0" t="n">
        <f aca="false">L4*30</f>
        <v>570</v>
      </c>
    </row>
    <row r="5" customFormat="false" ht="15" hidden="false" customHeight="false" outlineLevel="0" collapsed="false">
      <c r="I5" s="0" t="s">
        <v>9</v>
      </c>
      <c r="J5" s="0" t="n">
        <v>1995</v>
      </c>
      <c r="K5" s="0" t="n">
        <f aca="false">J5-J$3</f>
        <v>10</v>
      </c>
      <c r="L5" s="3" t="n">
        <v>14</v>
      </c>
      <c r="M5" s="1" t="n">
        <v>12</v>
      </c>
      <c r="N5" s="2" t="n">
        <f aca="false">3*ABS(L5-M5)*(M5/L5)^1.5</f>
        <v>4.76136051311598</v>
      </c>
      <c r="O5" s="0" t="n">
        <f aca="false">L5*30</f>
        <v>420</v>
      </c>
    </row>
    <row r="6" customFormat="false" ht="15" hidden="false" customHeight="false" outlineLevel="0" collapsed="false">
      <c r="I6" s="0" t="s">
        <v>10</v>
      </c>
      <c r="J6" s="0" t="n">
        <v>1997</v>
      </c>
      <c r="K6" s="0" t="n">
        <f aca="false">J6-J$3</f>
        <v>12</v>
      </c>
      <c r="L6" s="3" t="n">
        <v>12</v>
      </c>
      <c r="M6" s="1" t="n">
        <v>8</v>
      </c>
      <c r="N6" s="2" t="n">
        <f aca="false">3*ABS(L6-M6)*(M6/L6)^1.5</f>
        <v>6.53197264742181</v>
      </c>
      <c r="O6" s="0" t="n">
        <f aca="false">L6*30</f>
        <v>360</v>
      </c>
    </row>
    <row r="7" customFormat="false" ht="15" hidden="false" customHeight="false" outlineLevel="0" collapsed="false">
      <c r="I7" s="0" t="s">
        <v>10</v>
      </c>
      <c r="J7" s="0" t="n">
        <v>2000</v>
      </c>
      <c r="K7" s="0" t="n">
        <f aca="false">J7-J$3</f>
        <v>15</v>
      </c>
      <c r="L7" s="3" t="n">
        <v>10</v>
      </c>
      <c r="M7" s="1" t="n">
        <v>8</v>
      </c>
      <c r="N7" s="2" t="n">
        <f aca="false">3*ABS(L7-M7)*(M7/L7)^1.5</f>
        <v>4.2932505167996</v>
      </c>
      <c r="O7" s="0" t="n">
        <f aca="false">L7*30</f>
        <v>300</v>
      </c>
    </row>
    <row r="8" customFormat="false" ht="15" hidden="false" customHeight="false" outlineLevel="0" collapsed="false">
      <c r="I8" s="0" t="s">
        <v>11</v>
      </c>
      <c r="J8" s="0" t="n">
        <v>2000.5</v>
      </c>
      <c r="K8" s="0" t="n">
        <f aca="false">J8-J$3</f>
        <v>15.5</v>
      </c>
      <c r="L8" s="3" t="n">
        <v>11</v>
      </c>
      <c r="M8" s="1" t="n">
        <v>7</v>
      </c>
      <c r="N8" s="2" t="n">
        <f aca="false">3*ABS(L8-M8)*(M8/L8)^1.5</f>
        <v>6.09171081438792</v>
      </c>
      <c r="O8" s="0" t="n">
        <f aca="false">L8*30</f>
        <v>330</v>
      </c>
    </row>
    <row r="9" customFormat="false" ht="15" hidden="false" customHeight="false" outlineLevel="0" collapsed="false">
      <c r="I9" s="0" t="s">
        <v>12</v>
      </c>
      <c r="J9" s="0" t="n">
        <v>2001</v>
      </c>
      <c r="K9" s="0" t="n">
        <f aca="false">J9-J$3</f>
        <v>16</v>
      </c>
      <c r="L9" s="3" t="n">
        <v>6</v>
      </c>
      <c r="M9" s="1" t="n">
        <v>3</v>
      </c>
      <c r="N9" s="2" t="n">
        <f aca="false">3*ABS(L9-M9)*(M9/L9)^1.5</f>
        <v>3.18198051533946</v>
      </c>
      <c r="O9" s="0" t="n">
        <f aca="false">L9*30</f>
        <v>180</v>
      </c>
    </row>
    <row r="10" customFormat="false" ht="15" hidden="false" customHeight="false" outlineLevel="0" collapsed="false">
      <c r="I10" s="0" t="s">
        <v>12</v>
      </c>
      <c r="J10" s="0" t="n">
        <v>2004</v>
      </c>
      <c r="K10" s="0" t="n">
        <f aca="false">J10-J$3</f>
        <v>19</v>
      </c>
      <c r="L10" s="3" t="n">
        <v>4</v>
      </c>
      <c r="M10" s="1" t="n">
        <v>3</v>
      </c>
      <c r="N10" s="2" t="n">
        <f aca="false">3*ABS(L10-M10)*(M10/L10)^1.5</f>
        <v>1.94855715851499</v>
      </c>
      <c r="O10" s="0" t="n">
        <f aca="false">L10*30</f>
        <v>120</v>
      </c>
    </row>
    <row r="11" customFormat="false" ht="15" hidden="false" customHeight="false" outlineLevel="0" collapsed="false">
      <c r="I11" s="0" t="s">
        <v>12</v>
      </c>
      <c r="J11" s="0" t="n">
        <v>2008</v>
      </c>
      <c r="K11" s="0" t="n">
        <f aca="false">J11-J$3</f>
        <v>23</v>
      </c>
      <c r="L11" s="3" t="n">
        <v>0.7</v>
      </c>
      <c r="M11" s="1" t="n">
        <v>0.4</v>
      </c>
      <c r="N11" s="2" t="n">
        <f aca="false">3*ABS(L11-M11)*(M11/L11)^1.5</f>
        <v>0.388763457952348</v>
      </c>
      <c r="O11" s="0" t="n">
        <f aca="false">L11*30</f>
        <v>21</v>
      </c>
    </row>
    <row r="12" customFormat="false" ht="15" hidden="false" customHeight="false" outlineLevel="0" collapsed="false">
      <c r="I12" s="0" t="s">
        <v>13</v>
      </c>
      <c r="J12" s="0" t="n">
        <v>2009</v>
      </c>
      <c r="K12" s="0" t="n">
        <f aca="false">J12-J$3</f>
        <v>24</v>
      </c>
      <c r="L12" s="3" t="n">
        <v>0.5</v>
      </c>
      <c r="M12" s="1" t="n">
        <v>0.3</v>
      </c>
      <c r="N12" s="2" t="n">
        <f aca="false">3*ABS(L12-M12)*(M12/L12)^1.5</f>
        <v>0.278854800926934</v>
      </c>
      <c r="O12" s="0" t="n">
        <f aca="false">L12*30</f>
        <v>15</v>
      </c>
    </row>
    <row r="13" customFormat="false" ht="15" hidden="false" customHeight="false" outlineLevel="0" collapsed="false">
      <c r="I13" s="0" t="s">
        <v>13</v>
      </c>
      <c r="J13" s="0" t="n">
        <v>2012</v>
      </c>
      <c r="K13" s="0" t="n">
        <f aca="false">J13-J$3</f>
        <v>27</v>
      </c>
      <c r="L13" s="3" t="n">
        <f aca="false">1/12</f>
        <v>0.0833333333333333</v>
      </c>
      <c r="M13" s="1" t="n">
        <f aca="false">1/24</f>
        <v>0.0416666666666667</v>
      </c>
      <c r="N13" s="2" t="n">
        <f aca="false">3*ABS(L13-M13)*(M13/L13)^1.5</f>
        <v>0.0441941738241592</v>
      </c>
      <c r="O13" s="0" t="n">
        <f aca="false">L13*30</f>
        <v>2.5</v>
      </c>
    </row>
    <row r="14" customFormat="false" ht="13.8" hidden="false" customHeight="false" outlineLevel="0" collapsed="false">
      <c r="I14" s="0" t="s">
        <v>13</v>
      </c>
      <c r="J14" s="0" t="n">
        <v>2015</v>
      </c>
      <c r="K14" s="0" t="n">
        <f aca="false">J14-J$3</f>
        <v>30</v>
      </c>
      <c r="L14" s="3" t="n">
        <f aca="false">2/52</f>
        <v>0.0384615384615385</v>
      </c>
      <c r="M14" s="2" t="n">
        <f aca="false">0.5/52</f>
        <v>0.00961538461538462</v>
      </c>
      <c r="N14" s="2" t="n">
        <f aca="false">3*ABS(L14-M14)*(M14/L14)^1.5</f>
        <v>0.0108173076923077</v>
      </c>
      <c r="O14" s="1" t="n">
        <f aca="false">L14*30</f>
        <v>1.15384615384615</v>
      </c>
    </row>
    <row r="15" customFormat="false" ht="13.8" hidden="false" customHeight="false" outlineLevel="0" collapsed="false">
      <c r="I15" s="0" t="s">
        <v>13</v>
      </c>
      <c r="J15" s="0" t="n">
        <v>2016</v>
      </c>
      <c r="K15" s="0" t="n">
        <f aca="false">J15-J$3</f>
        <v>31</v>
      </c>
      <c r="L15" s="3" t="n">
        <v>0.02</v>
      </c>
      <c r="M15" s="2" t="n">
        <f aca="false">L15/4</f>
        <v>0.005</v>
      </c>
      <c r="N15" s="2" t="n">
        <f aca="false">3*ABS(L15-M15)*(M15/L15)^1.5</f>
        <v>0.005625</v>
      </c>
      <c r="O15" s="1" t="n">
        <f aca="false">L15*30</f>
        <v>0.6</v>
      </c>
    </row>
    <row r="16" customFormat="false" ht="15" hidden="false" customHeight="false" outlineLevel="0" collapsed="false">
      <c r="I16" s="0" t="s">
        <v>13</v>
      </c>
      <c r="J16" s="0" t="n">
        <v>2025</v>
      </c>
      <c r="K16" s="0" t="n">
        <f aca="false">J16-J$3</f>
        <v>40</v>
      </c>
      <c r="L16" s="3" t="n">
        <f aca="false">0.15/30</f>
        <v>0.005</v>
      </c>
      <c r="M16" s="2" t="n">
        <f aca="false">L16/4</f>
        <v>0.00125</v>
      </c>
      <c r="N16" s="2" t="n">
        <f aca="false">3*ABS(L16-M16)*(M16/L16)^1.5</f>
        <v>0.00140625</v>
      </c>
      <c r="O16" s="1" t="n">
        <f aca="false">L16*30</f>
        <v>0.15</v>
      </c>
    </row>
    <row r="17" customFormat="false" ht="15" hidden="false" customHeight="false" outlineLevel="0" collapsed="false">
      <c r="M17" s="0" t="s">
        <v>14</v>
      </c>
    </row>
  </sheetData>
  <printOptions headings="false" gridLines="false" gridLinesSet="true" horizontalCentered="false" verticalCentered="false"/>
  <pageMargins left="0.7" right="0.7" top="0.75" bottom="0.75" header="0.3" footer="0.3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&amp;LIntelligent Sensing Irregular Warfare&amp;C&amp;A&amp;R&amp;D, &amp;T</oddHeader>
    <oddFooter>&amp;Lmichael.c.kobold  at navy.mil&amp;C&amp;P of &amp;N&amp;R&amp;F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LibreOffice/7.3.7.2$Linux_X86_64 LibreOffice_project/30$Build-2</Application>
  <AppVersion>15.0000</AppVersion>
  <Company>NMCI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2013-06-14T21:12:29Z</dcterms:created>
  <dc:creator>fouo</dc:creator>
  <dc:description/>
  <dc:language>en-US</dc:language>
  <cp:lastModifiedBy>Michael Kobold</cp:lastModifiedBy>
  <cp:lastPrinted>2017-01-13T16:57:55Z</cp:lastPrinted>
  <dcterms:modified xsi:type="dcterms:W3CDTF">2025-02-23T21:49:02Z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